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CUENTA PUBLICA 2024\CUENTA PUBLICA ANUAL 2024\"/>
    </mc:Choice>
  </mc:AlternateContent>
  <xr:revisionPtr revIDLastSave="0" documentId="13_ncr:1_{1F37C02C-567D-4B26-A477-166FDBB23094}" xr6:coauthVersionLast="47" xr6:coauthVersionMax="47" xr10:uidLastSave="{00000000-0000-0000-0000-000000000000}"/>
  <bookViews>
    <workbookView xWindow="-108" yWindow="-108" windowWidth="23256" windowHeight="12456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F40" i="1"/>
  <c r="I34" i="1"/>
  <c r="I35" i="1"/>
  <c r="I36" i="1"/>
  <c r="I37" i="1"/>
  <c r="I38" i="1"/>
  <c r="I39" i="1"/>
  <c r="I41" i="1"/>
  <c r="I33" i="1"/>
  <c r="H34" i="1" l="1"/>
  <c r="H35" i="1"/>
  <c r="H36" i="1"/>
  <c r="H38" i="1"/>
  <c r="H39" i="1"/>
  <c r="H41" i="1"/>
  <c r="H33" i="1"/>
  <c r="H24" i="1"/>
  <c r="H25" i="1"/>
  <c r="H26" i="1"/>
  <c r="H27" i="1"/>
  <c r="H28" i="1"/>
  <c r="H29" i="1"/>
  <c r="H30" i="1"/>
  <c r="H31" i="1"/>
  <c r="H23" i="1"/>
  <c r="F23" i="3" l="1"/>
  <c r="F24" i="3"/>
  <c r="F25" i="3"/>
  <c r="F26" i="3"/>
  <c r="F27" i="3"/>
  <c r="F28" i="3"/>
  <c r="F29" i="3"/>
  <c r="F30" i="3"/>
  <c r="F22" i="3"/>
  <c r="F13" i="3"/>
  <c r="F14" i="3"/>
  <c r="F15" i="3"/>
  <c r="F16" i="3"/>
  <c r="F17" i="3"/>
  <c r="F18" i="3"/>
  <c r="F19" i="3"/>
  <c r="F20" i="3"/>
  <c r="F12" i="3"/>
  <c r="G22" i="1"/>
  <c r="D100" i="1"/>
  <c r="D97" i="1"/>
  <c r="D96" i="1" s="1"/>
  <c r="D127" i="1"/>
  <c r="H127" i="1" s="1"/>
  <c r="D105" i="1"/>
  <c r="D101" i="1"/>
  <c r="H101" i="1" s="1"/>
  <c r="D98" i="1"/>
  <c r="I88" i="1"/>
  <c r="C88" i="1"/>
  <c r="D88" i="1"/>
  <c r="E88" i="1"/>
  <c r="F88" i="1"/>
  <c r="G88" i="1"/>
  <c r="H88" i="1"/>
  <c r="E96" i="1"/>
  <c r="F96" i="1"/>
  <c r="G96" i="1"/>
  <c r="I96" i="1"/>
  <c r="D106" i="1"/>
  <c r="E106" i="1"/>
  <c r="F106" i="1"/>
  <c r="G106" i="1"/>
  <c r="I116" i="1"/>
  <c r="E116" i="1"/>
  <c r="F116" i="1"/>
  <c r="G116" i="1"/>
  <c r="D116" i="1"/>
  <c r="H97" i="1"/>
  <c r="H98" i="1"/>
  <c r="H99" i="1"/>
  <c r="H102" i="1"/>
  <c r="H103" i="1"/>
  <c r="H104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8" i="1"/>
  <c r="H129" i="1"/>
  <c r="H130" i="1"/>
  <c r="H131" i="1"/>
  <c r="H132" i="1"/>
  <c r="H133" i="1"/>
  <c r="H134" i="1"/>
  <c r="H135" i="1"/>
  <c r="F127" i="1"/>
  <c r="F126" i="1" s="1"/>
  <c r="D126" i="1"/>
  <c r="E126" i="1"/>
  <c r="G126" i="1"/>
  <c r="I126" i="1"/>
  <c r="C126" i="1"/>
  <c r="G136" i="1"/>
  <c r="D136" i="1"/>
  <c r="H136" i="1" s="1"/>
  <c r="I136" i="1" s="1"/>
  <c r="E136" i="1"/>
  <c r="F136" i="1"/>
  <c r="G87" i="1"/>
  <c r="C96" i="1"/>
  <c r="C106" i="1"/>
  <c r="C116" i="1"/>
  <c r="C136" i="1"/>
  <c r="H55" i="1"/>
  <c r="H53" i="1"/>
  <c r="H106" i="1" l="1"/>
  <c r="I111" i="1"/>
  <c r="I106" i="1" s="1"/>
  <c r="I87" i="1"/>
  <c r="H126" i="1"/>
  <c r="H105" i="1"/>
  <c r="H100" i="1"/>
  <c r="H96" i="1" s="1"/>
  <c r="H87" i="1" s="1"/>
  <c r="D87" i="1"/>
  <c r="F87" i="1"/>
  <c r="E87" i="1"/>
  <c r="C87" i="1"/>
  <c r="H64" i="1"/>
  <c r="H65" i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45" i="1"/>
  <c r="H46" i="1"/>
  <c r="H47" i="1"/>
  <c r="I47" i="1" s="1"/>
  <c r="H48" i="1"/>
  <c r="I48" i="1" s="1"/>
  <c r="H49" i="1"/>
  <c r="I49" i="1" s="1"/>
  <c r="H50" i="1"/>
  <c r="I50" i="1" s="1"/>
  <c r="H51" i="1"/>
  <c r="I51" i="1" s="1"/>
  <c r="H43" i="1"/>
  <c r="I43" i="1" s="1"/>
  <c r="H20" i="1"/>
  <c r="I20" i="1" s="1"/>
  <c r="I21" i="1"/>
  <c r="F22" i="1"/>
  <c r="E22" i="1"/>
  <c r="C22" i="1"/>
  <c r="G32" i="1"/>
  <c r="F32" i="1"/>
  <c r="E32" i="1"/>
  <c r="E13" i="1" s="1"/>
  <c r="D32" i="1"/>
  <c r="D13" i="1" s="1"/>
  <c r="C32" i="1"/>
  <c r="G42" i="1"/>
  <c r="F42" i="1"/>
  <c r="E42" i="1"/>
  <c r="D42" i="1"/>
  <c r="C42" i="1"/>
  <c r="G52" i="1"/>
  <c r="F52" i="1"/>
  <c r="E52" i="1"/>
  <c r="D52" i="1"/>
  <c r="C52" i="1"/>
  <c r="G14" i="1"/>
  <c r="F14" i="1"/>
  <c r="E14" i="1"/>
  <c r="D14" i="1"/>
  <c r="C14" i="1"/>
  <c r="G13" i="1" l="1"/>
  <c r="H14" i="1"/>
  <c r="F13" i="1"/>
  <c r="F161" i="1" s="1"/>
  <c r="H22" i="1"/>
  <c r="E161" i="1"/>
  <c r="C13" i="1"/>
  <c r="C161" i="1" s="1"/>
  <c r="D23" i="1"/>
  <c r="G161" i="1"/>
  <c r="I52" i="1"/>
  <c r="H52" i="1"/>
  <c r="H42" i="1"/>
  <c r="I42" i="1"/>
  <c r="H32" i="1"/>
  <c r="I32" i="1"/>
  <c r="I22" i="1"/>
  <c r="I14" i="1"/>
  <c r="I13" i="1" l="1"/>
  <c r="I161" i="1" s="1"/>
  <c r="H13" i="1"/>
  <c r="H161" i="1" s="1"/>
  <c r="D22" i="1"/>
  <c r="D161" i="1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<sst xmlns="http://schemas.openxmlformats.org/spreadsheetml/2006/main" count="267" uniqueCount="155">
  <si>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</si>
  <si>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</si>
  <si>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</si>
  <si>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</si>
  <si>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</si>
  <si>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</si>
  <si>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</si>
  <si>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</si>
  <si>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</si>
  <si>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</si>
  <si>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</si>
  <si>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</si>
  <si>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</si>
  <si>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</si>
  <si>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</si>
  <si>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</si>
  <si>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</si>
  <si>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</si>
  <si>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</si>
  <si>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</si>
  <si>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</si>
  <si>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</si>
  <si>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</si>
  <si>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</si>
  <si>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</si>
  <si>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</si>
  <si>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</si>
  <si>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</si>
  <si>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</si>
  <si>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</si>
  <si>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</si>
  <si>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</si>
  <si>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</si>
  <si>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</si>
  <si>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</si>
  <si>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</si>
  <si>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</si>
  <si>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</si>
  <si>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</si>
  <si>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</si>
  <si>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</si>
  <si>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</si>
  <si>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</si>
  <si>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</si>
  <si>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</si>
  <si>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</si>
  <si>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</si>
  <si>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</si>
  <si>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</si>
  <si>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</si>
  <si>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</si>
  <si>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</si>
  <si>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</si>
  <si>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</si>
  <si>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</si>
  <si>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</si>
  <si>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</si>
  <si>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</si>
  <si>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</si>
  <si>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</si>
  <si>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</si>
  <si>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</si>
  <si>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</si>
  <si>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</si>
  <si>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</si>
  <si>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</si>
  <si>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</si>
  <si>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</si>
  <si>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</si>
  <si>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</si>
  <si>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</si>
  <si>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</si>
  <si>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</si>
  <si>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</si>
  <si>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</si>
  <si>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</si>
  <si>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</si>
  <si>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</si>
  <si>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</si>
  <si>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</si>
  <si>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</si>
  <si>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</si>
  <si>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</si>
  <si>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</si>
  <si>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</si>
  <si>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</si>
  <si>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</si>
  <si>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</si>
  <si>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</si>
  <si>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</si>
  <si>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</si>
  <si>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</si>
  <si>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</si>
  <si>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</si>
  <si>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</si>
  <si>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</si>
  <si>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</si>
  <si>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</si>
  <si>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</si>
  <si>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</si>
  <si>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</si>
  <si>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</si>
  <si>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</si>
  <si>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</si>
  <si>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</si>
  <si>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</si>
  <si>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</si>
  <si>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</si>
  <si>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</si>
  <si>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</si>
  <si>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</si>
  <si>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</si>
  <si>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</si>
  <si>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</si>
  <si>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</si>
  <si>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</si>
  <si>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</si>
  <si>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</si>
  <si>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</si>
  <si>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</si>
  <si>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</si>
  <si>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</si>
  <si>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</si>
  <si>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</si>
  <si>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</si>
  <si>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</si>
  <si>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</si>
  <si>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</si>
  <si>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</si>
  <si>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</si>
  <si>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</si>
  <si>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</si>
  <si>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</si>
  <si>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</si>
  <si>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</si>
  <si>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</si>
  <si>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</si>
  <si>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</si>
  <si>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</si>
  <si>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</si>
  <si>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</si>
  <si>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</si>
  <si>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</si>
  <si>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</si>
  <si>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</si>
  <si>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</si>
  <si>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</si>
  <si>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</si>
  <si>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EN EL MUNICIPIO DE LEON, GTO</t>
  </si>
  <si>
    <t>Ejercicio 2024</t>
  </si>
  <si>
    <t>No tenemos Balance presupuestario negativo ya que cuentamos con Balance Presupuestario Sostenible.</t>
  </si>
  <si>
    <t>No tenemos deuda publica ya que contamos con Balance Presupuestario Sostenible.</t>
  </si>
  <si>
    <t>No tenemos Obligaciones a corto plazo los pagos se realizaron completamente.</t>
  </si>
  <si>
    <t>Correspondiente del 01 de Enero al 31 de diciembre del 2024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</si>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</sst>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4" fontId="3" fillId="0" borderId="0" xfId="0" applyNumberFormat="1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2 3" xfId="6" xr:uid="{4BF9F1AA-3BC2-4EBA-93C2-8CA66B34F488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E20" sqref="E20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153</v>
      </c>
      <c r="B3" s="24"/>
      <c r="C3" s="25" t="s">
        <v>4</v>
      </c>
      <c r="D3" s="27" t="s">
        <v>154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9"/>
  <sheetViews>
    <sheetView showGridLines="0" workbookViewId="0">
      <selection activeCell="C19" sqref="C19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69" t="s">
        <v>23</v>
      </c>
    </row>
    <row r="17" spans="3:3" x14ac:dyDescent="0.2">
      <c r="C17" s="68" t="s">
        <v>24</v>
      </c>
    </row>
    <row r="19" spans="3:3" x14ac:dyDescent="0.2">
      <c r="C19" s="1" t="s">
        <v>150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M164"/>
  <sheetViews>
    <sheetView showGridLines="0" topLeftCell="B1" zoomScaleNormal="100" workbookViewId="0">
      <selection activeCell="L39" sqref="L39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7109375" style="1" bestFit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0" width="16.140625" style="1" customWidth="1"/>
    <col min="11" max="11" width="18.5703125" style="1" customWidth="1"/>
    <col min="12" max="16384" width="12" style="1"/>
  </cols>
  <sheetData>
    <row r="1" spans="1:11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11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11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11" x14ac:dyDescent="0.2">
      <c r="B5" s="43" t="s">
        <v>25</v>
      </c>
    </row>
    <row r="6" spans="1:11" x14ac:dyDescent="0.2">
      <c r="B6" s="79" t="str">
        <f>B1</f>
        <v>SISTEMA PARA EL DESARROLLO INTEGRAL DE LA FAMILIA EN EL MUNICIPIO DE LEON, GTO</v>
      </c>
      <c r="C6" s="79"/>
      <c r="D6" s="79"/>
      <c r="E6" s="79"/>
      <c r="F6" s="79"/>
      <c r="G6" s="79"/>
      <c r="H6" s="79"/>
      <c r="I6" s="79"/>
    </row>
    <row r="7" spans="1:11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11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11" x14ac:dyDescent="0.2">
      <c r="B9" s="74" t="str">
        <f>B3</f>
        <v>Correspondiente del 01 de Enero al 31 de diciembre del 2024</v>
      </c>
      <c r="C9" s="74"/>
      <c r="D9" s="74"/>
      <c r="E9" s="74"/>
      <c r="F9" s="74"/>
      <c r="G9" s="74"/>
      <c r="H9" s="74"/>
      <c r="I9" s="74"/>
    </row>
    <row r="10" spans="1:11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11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11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1" x14ac:dyDescent="0.2">
      <c r="A13" s="42"/>
      <c r="B13" s="13" t="s">
        <v>38</v>
      </c>
      <c r="C13" s="3">
        <f>C14+C22+C32+C42+C52+C62</f>
        <v>175410341.56999999</v>
      </c>
      <c r="D13" s="3">
        <f t="shared" ref="D13:I13" si="0">D14+D22+D32+D42+D52+D62</f>
        <v>16262169.220000001</v>
      </c>
      <c r="E13" s="3">
        <f t="shared" si="0"/>
        <v>0</v>
      </c>
      <c r="F13" s="3">
        <f t="shared" si="0"/>
        <v>15197697.100000001</v>
      </c>
      <c r="G13" s="3">
        <f t="shared" si="0"/>
        <v>7570630.1099999864</v>
      </c>
      <c r="H13" s="3">
        <f t="shared" si="0"/>
        <v>23889236.210000012</v>
      </c>
      <c r="I13" s="3">
        <f t="shared" si="0"/>
        <v>199299577.78</v>
      </c>
    </row>
    <row r="14" spans="1:11" x14ac:dyDescent="0.2">
      <c r="B14" s="17" t="s">
        <v>39</v>
      </c>
      <c r="C14" s="3">
        <f t="shared" ref="C14:I14" si="1">SUM(C15:C21)</f>
        <v>142862354.78</v>
      </c>
      <c r="D14" s="3">
        <f t="shared" si="1"/>
        <v>0</v>
      </c>
      <c r="E14" s="3">
        <f t="shared" si="1"/>
        <v>0</v>
      </c>
      <c r="F14" s="3">
        <f t="shared" si="1"/>
        <v>6416168.6300000027</v>
      </c>
      <c r="G14" s="3">
        <f t="shared" si="1"/>
        <v>4563030.8499999857</v>
      </c>
      <c r="H14" s="3">
        <f>SUM(H15:H21)</f>
        <v>1853137.7800000166</v>
      </c>
      <c r="I14" s="3">
        <f t="shared" si="1"/>
        <v>144715492.56</v>
      </c>
    </row>
    <row r="15" spans="1:11" x14ac:dyDescent="0.2">
      <c r="B15" s="16" t="s">
        <v>40</v>
      </c>
      <c r="C15" s="4">
        <v>94084438.090000004</v>
      </c>
      <c r="D15" s="4">
        <v>0</v>
      </c>
      <c r="E15" s="4">
        <v>0</v>
      </c>
      <c r="F15" s="4">
        <v>0</v>
      </c>
      <c r="G15" s="4">
        <v>4164216.23999999</v>
      </c>
      <c r="H15" s="4">
        <v>-4164216.23999999</v>
      </c>
      <c r="I15" s="4">
        <v>89920221.850000009</v>
      </c>
      <c r="K15" s="70"/>
    </row>
    <row r="16" spans="1:11" x14ac:dyDescent="0.2">
      <c r="B16" s="16" t="s">
        <v>41</v>
      </c>
      <c r="C16" s="4">
        <v>0</v>
      </c>
      <c r="D16" s="4">
        <v>0</v>
      </c>
      <c r="E16" s="4">
        <v>0</v>
      </c>
      <c r="F16" s="4">
        <v>3118073</v>
      </c>
      <c r="G16" s="4">
        <v>0</v>
      </c>
      <c r="H16" s="4">
        <v>3118073</v>
      </c>
      <c r="I16" s="4">
        <v>3118073</v>
      </c>
      <c r="K16" s="70"/>
    </row>
    <row r="17" spans="2:13" x14ac:dyDescent="0.2">
      <c r="B17" s="16" t="s">
        <v>42</v>
      </c>
      <c r="C17" s="4">
        <v>13033382.360000003</v>
      </c>
      <c r="D17" s="4">
        <v>0</v>
      </c>
      <c r="E17" s="4">
        <v>0</v>
      </c>
      <c r="F17" s="4">
        <v>1656636.16</v>
      </c>
      <c r="G17" s="4">
        <v>0</v>
      </c>
      <c r="H17" s="4">
        <v>1656636.16</v>
      </c>
      <c r="I17" s="4">
        <v>14690018.520000003</v>
      </c>
      <c r="K17" s="70"/>
    </row>
    <row r="18" spans="2:13" x14ac:dyDescent="0.2">
      <c r="B18" s="16" t="s">
        <v>43</v>
      </c>
      <c r="C18" s="4">
        <v>24272074.889999997</v>
      </c>
      <c r="D18" s="4">
        <v>0</v>
      </c>
      <c r="E18" s="4">
        <v>0</v>
      </c>
      <c r="F18" s="4">
        <v>0</v>
      </c>
      <c r="G18" s="4">
        <v>398814.60999999603</v>
      </c>
      <c r="H18" s="4">
        <v>-398814.60999999603</v>
      </c>
      <c r="I18" s="4">
        <v>23873260.280000001</v>
      </c>
      <c r="K18" s="70"/>
    </row>
    <row r="19" spans="2:13" x14ac:dyDescent="0.2">
      <c r="B19" s="16" t="s">
        <v>44</v>
      </c>
      <c r="C19" s="4">
        <v>11472459.439999998</v>
      </c>
      <c r="D19" s="4">
        <v>0</v>
      </c>
      <c r="E19" s="4">
        <v>0</v>
      </c>
      <c r="F19" s="4">
        <v>1641459.4700000025</v>
      </c>
      <c r="G19" s="4">
        <v>0</v>
      </c>
      <c r="H19" s="4">
        <v>1641459.4700000025</v>
      </c>
      <c r="I19" s="4">
        <v>13113918.91</v>
      </c>
      <c r="K19" s="70"/>
    </row>
    <row r="20" spans="2:13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ref="H20" si="2">D20-E20+F20-G20</f>
        <v>0</v>
      </c>
      <c r="I20" s="4">
        <f t="shared" ref="I20:I61" si="3">C20+H20</f>
        <v>0</v>
      </c>
      <c r="K20" s="70"/>
    </row>
    <row r="21" spans="2:13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3"/>
        <v>0</v>
      </c>
      <c r="K21" s="70"/>
    </row>
    <row r="22" spans="2:13" x14ac:dyDescent="0.2">
      <c r="B22" s="17" t="s">
        <v>47</v>
      </c>
      <c r="C22" s="3">
        <f t="shared" ref="C22:I22" si="4">SUM(C23:C31)</f>
        <v>8897482.0199999996</v>
      </c>
      <c r="D22" s="3">
        <f t="shared" si="4"/>
        <v>5280548.62</v>
      </c>
      <c r="E22" s="3">
        <f t="shared" si="4"/>
        <v>0</v>
      </c>
      <c r="F22" s="3">
        <f t="shared" si="4"/>
        <v>81471.150000000023</v>
      </c>
      <c r="G22" s="3">
        <f>SUM(G23:G31)</f>
        <v>3007599.2600000007</v>
      </c>
      <c r="H22" s="3">
        <f>SUM(H23:H31)</f>
        <v>2354420.5099999993</v>
      </c>
      <c r="I22" s="3">
        <f t="shared" si="4"/>
        <v>11251902.529999997</v>
      </c>
      <c r="J22" s="70"/>
      <c r="K22" s="70"/>
      <c r="L22" s="70"/>
    </row>
    <row r="23" spans="2:13" x14ac:dyDescent="0.2">
      <c r="B23" s="16" t="s">
        <v>48</v>
      </c>
      <c r="C23" s="4">
        <v>1807461.9900000005</v>
      </c>
      <c r="D23" s="4">
        <f>4880548.62-D52</f>
        <v>2880548.62</v>
      </c>
      <c r="E23" s="4">
        <v>0</v>
      </c>
      <c r="F23" s="70">
        <v>0</v>
      </c>
      <c r="G23" s="4">
        <v>886953.08000000101</v>
      </c>
      <c r="H23" s="4">
        <f>D23-E23+F23-G23</f>
        <v>1993595.5399999991</v>
      </c>
      <c r="I23" s="4">
        <v>3801057.53</v>
      </c>
      <c r="J23" s="70"/>
      <c r="K23" s="70"/>
      <c r="L23" s="70"/>
      <c r="M23" s="70"/>
    </row>
    <row r="24" spans="2:13" x14ac:dyDescent="0.2">
      <c r="B24" s="16" t="s">
        <v>49</v>
      </c>
      <c r="C24" s="4">
        <v>3461939.9999999995</v>
      </c>
      <c r="D24" s="4">
        <v>2200000</v>
      </c>
      <c r="E24" s="4">
        <v>0</v>
      </c>
      <c r="F24" s="4">
        <v>0</v>
      </c>
      <c r="G24" s="4">
        <v>1707894.47</v>
      </c>
      <c r="H24" s="4">
        <f t="shared" ref="H24:H41" si="5">D24-E24+F24-G24</f>
        <v>492105.53</v>
      </c>
      <c r="I24" s="4">
        <v>3954045.5299999993</v>
      </c>
      <c r="J24" s="70"/>
      <c r="K24" s="70"/>
      <c r="M24" s="70"/>
    </row>
    <row r="25" spans="2:13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v>0</v>
      </c>
      <c r="J25" s="70"/>
      <c r="K25" s="70"/>
      <c r="M25" s="70"/>
    </row>
    <row r="26" spans="2:13" x14ac:dyDescent="0.2">
      <c r="B26" s="16" t="s">
        <v>51</v>
      </c>
      <c r="C26" s="4">
        <v>935860</v>
      </c>
      <c r="D26" s="4">
        <v>200000</v>
      </c>
      <c r="E26" s="4">
        <v>0</v>
      </c>
      <c r="F26" s="4">
        <v>0</v>
      </c>
      <c r="G26" s="4">
        <v>173387.6</v>
      </c>
      <c r="H26" s="4">
        <f t="shared" si="5"/>
        <v>26612.399999999994</v>
      </c>
      <c r="I26" s="4">
        <v>962472.4</v>
      </c>
      <c r="J26" s="70"/>
      <c r="K26" s="70"/>
      <c r="M26" s="70"/>
    </row>
    <row r="27" spans="2:13" x14ac:dyDescent="0.2">
      <c r="B27" s="16" t="s">
        <v>52</v>
      </c>
      <c r="C27" s="4">
        <v>349920</v>
      </c>
      <c r="D27" s="4">
        <v>0</v>
      </c>
      <c r="E27" s="4">
        <v>0</v>
      </c>
      <c r="F27" s="4">
        <v>31045.580000000016</v>
      </c>
      <c r="G27" s="4">
        <v>0</v>
      </c>
      <c r="H27" s="4">
        <f t="shared" si="5"/>
        <v>31045.580000000016</v>
      </c>
      <c r="I27" s="4">
        <v>380965.58</v>
      </c>
      <c r="J27" s="70"/>
      <c r="K27" s="70"/>
      <c r="L27" s="70"/>
      <c r="M27" s="70"/>
    </row>
    <row r="28" spans="2:13" x14ac:dyDescent="0.2">
      <c r="B28" s="16" t="s">
        <v>53</v>
      </c>
      <c r="C28" s="4">
        <v>1936800</v>
      </c>
      <c r="D28" s="4">
        <v>0</v>
      </c>
      <c r="E28" s="4">
        <v>0</v>
      </c>
      <c r="F28" s="4">
        <v>0</v>
      </c>
      <c r="G28" s="4">
        <v>91462.05</v>
      </c>
      <c r="H28" s="4">
        <f t="shared" si="5"/>
        <v>-91462.05</v>
      </c>
      <c r="I28" s="4">
        <v>1845337.9500000002</v>
      </c>
      <c r="J28" s="70"/>
      <c r="K28" s="70"/>
      <c r="L28" s="70"/>
      <c r="M28" s="70"/>
    </row>
    <row r="29" spans="2:13" x14ac:dyDescent="0.2">
      <c r="B29" s="16" t="s">
        <v>54</v>
      </c>
      <c r="C29" s="4">
        <v>162500</v>
      </c>
      <c r="D29" s="4">
        <v>0</v>
      </c>
      <c r="E29" s="4">
        <v>0</v>
      </c>
      <c r="F29" s="4">
        <v>0</v>
      </c>
      <c r="G29" s="4">
        <v>147902.06</v>
      </c>
      <c r="H29" s="4">
        <f t="shared" si="5"/>
        <v>-147902.06</v>
      </c>
      <c r="I29" s="4">
        <v>14597.939999999999</v>
      </c>
      <c r="J29" s="70"/>
      <c r="K29" s="70"/>
      <c r="L29" s="70"/>
      <c r="M29" s="70"/>
    </row>
    <row r="30" spans="2:13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v>0</v>
      </c>
      <c r="J30" s="70"/>
      <c r="K30" s="70"/>
      <c r="L30" s="70"/>
      <c r="M30" s="70"/>
    </row>
    <row r="31" spans="2:13" x14ac:dyDescent="0.2">
      <c r="B31" s="16" t="s">
        <v>56</v>
      </c>
      <c r="C31" s="4">
        <v>243000.03000000003</v>
      </c>
      <c r="D31" s="4">
        <v>0</v>
      </c>
      <c r="E31" s="4">
        <v>0</v>
      </c>
      <c r="F31" s="4">
        <v>50425.570000000007</v>
      </c>
      <c r="G31" s="4">
        <v>0</v>
      </c>
      <c r="H31" s="4">
        <f t="shared" si="5"/>
        <v>50425.570000000007</v>
      </c>
      <c r="I31" s="4">
        <v>293425.60000000003</v>
      </c>
      <c r="J31" s="70"/>
      <c r="K31" s="70"/>
      <c r="L31" s="70"/>
      <c r="M31" s="70"/>
    </row>
    <row r="32" spans="2:13" x14ac:dyDescent="0.2">
      <c r="B32" s="17" t="s">
        <v>57</v>
      </c>
      <c r="C32" s="3">
        <f>SUM(C33:C41)</f>
        <v>22565504.769999996</v>
      </c>
      <c r="D32" s="3">
        <f t="shared" ref="D32:I32" si="6">SUM(D33:D41)</f>
        <v>2081620.6</v>
      </c>
      <c r="E32" s="3">
        <f t="shared" si="6"/>
        <v>0</v>
      </c>
      <c r="F32" s="3">
        <f t="shared" si="6"/>
        <v>4489240.2300000004</v>
      </c>
      <c r="G32" s="3">
        <f t="shared" si="6"/>
        <v>0</v>
      </c>
      <c r="H32" s="3">
        <f t="shared" si="6"/>
        <v>6570860.8300000001</v>
      </c>
      <c r="I32" s="3">
        <f t="shared" si="6"/>
        <v>29136365.600000005</v>
      </c>
      <c r="J32" s="70"/>
      <c r="K32" s="70"/>
      <c r="L32" s="70"/>
    </row>
    <row r="33" spans="2:12" x14ac:dyDescent="0.2">
      <c r="B33" s="16" t="s">
        <v>58</v>
      </c>
      <c r="C33" s="4">
        <v>1717000</v>
      </c>
      <c r="D33" s="4">
        <v>0</v>
      </c>
      <c r="E33" s="4">
        <v>0</v>
      </c>
      <c r="F33" s="4">
        <v>1251885.07</v>
      </c>
      <c r="G33" s="4">
        <v>0</v>
      </c>
      <c r="H33" s="4">
        <f t="shared" si="5"/>
        <v>1251885.07</v>
      </c>
      <c r="I33" s="4">
        <f>C33+H33</f>
        <v>2968885.0700000003</v>
      </c>
      <c r="J33" s="70"/>
      <c r="K33" s="70"/>
      <c r="L33" s="70"/>
    </row>
    <row r="34" spans="2:12" x14ac:dyDescent="0.2">
      <c r="B34" s="16" t="s">
        <v>59</v>
      </c>
      <c r="C34" s="4">
        <v>50000</v>
      </c>
      <c r="D34" s="4">
        <v>0</v>
      </c>
      <c r="E34" s="4">
        <v>0</v>
      </c>
      <c r="F34" s="4">
        <v>25912.760000000009</v>
      </c>
      <c r="G34" s="4">
        <v>0</v>
      </c>
      <c r="H34" s="4">
        <f t="shared" si="5"/>
        <v>25912.760000000009</v>
      </c>
      <c r="I34" s="4">
        <f t="shared" ref="I34:I41" si="7">C34+H34</f>
        <v>75912.760000000009</v>
      </c>
      <c r="J34" s="70"/>
      <c r="K34" s="70"/>
      <c r="L34" s="70"/>
    </row>
    <row r="35" spans="2:12" x14ac:dyDescent="0.2">
      <c r="B35" s="16" t="s">
        <v>60</v>
      </c>
      <c r="C35" s="4">
        <v>11650966.74</v>
      </c>
      <c r="D35" s="4">
        <v>0</v>
      </c>
      <c r="E35" s="4">
        <v>0</v>
      </c>
      <c r="F35" s="4">
        <v>349774.23</v>
      </c>
      <c r="G35" s="4">
        <v>0</v>
      </c>
      <c r="H35" s="4">
        <f t="shared" si="5"/>
        <v>349774.23</v>
      </c>
      <c r="I35" s="4">
        <f t="shared" si="7"/>
        <v>12000740.970000001</v>
      </c>
      <c r="J35" s="70"/>
      <c r="K35" s="70"/>
      <c r="L35" s="70"/>
    </row>
    <row r="36" spans="2:12" x14ac:dyDescent="0.2">
      <c r="B36" s="16" t="s">
        <v>61</v>
      </c>
      <c r="C36" s="4">
        <v>595000</v>
      </c>
      <c r="D36" s="4">
        <v>0</v>
      </c>
      <c r="E36" s="4">
        <v>0</v>
      </c>
      <c r="F36" s="4">
        <v>55134.659999999916</v>
      </c>
      <c r="G36" s="4">
        <v>0</v>
      </c>
      <c r="H36" s="4">
        <f t="shared" si="5"/>
        <v>55134.659999999916</v>
      </c>
      <c r="I36" s="4">
        <f t="shared" si="7"/>
        <v>650134.65999999992</v>
      </c>
      <c r="J36" s="70"/>
      <c r="K36" s="70"/>
      <c r="L36" s="70"/>
    </row>
    <row r="37" spans="2:12" x14ac:dyDescent="0.2">
      <c r="B37" s="16" t="s">
        <v>62</v>
      </c>
      <c r="C37" s="4">
        <v>4032538.0199999996</v>
      </c>
      <c r="D37" s="4">
        <v>0</v>
      </c>
      <c r="E37" s="4">
        <v>0</v>
      </c>
      <c r="F37" s="4">
        <v>1688851.4700000007</v>
      </c>
      <c r="G37" s="4">
        <v>0</v>
      </c>
      <c r="H37" s="4">
        <v>1688851.4700000007</v>
      </c>
      <c r="I37" s="4">
        <f t="shared" si="7"/>
        <v>5721389.4900000002</v>
      </c>
      <c r="J37" s="70"/>
      <c r="K37" s="70"/>
      <c r="L37" s="70"/>
    </row>
    <row r="38" spans="2:12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5"/>
        <v>0</v>
      </c>
      <c r="I38" s="4">
        <f t="shared" si="7"/>
        <v>0</v>
      </c>
      <c r="J38" s="70"/>
      <c r="K38" s="70"/>
      <c r="L38" s="70"/>
    </row>
    <row r="39" spans="2:12" x14ac:dyDescent="0.2">
      <c r="B39" s="16" t="s">
        <v>64</v>
      </c>
      <c r="C39" s="4">
        <v>350000.00000000012</v>
      </c>
      <c r="D39" s="4">
        <v>0</v>
      </c>
      <c r="E39" s="4">
        <v>0</v>
      </c>
      <c r="F39" s="4">
        <v>74271.259999999835</v>
      </c>
      <c r="G39" s="4">
        <v>0</v>
      </c>
      <c r="H39" s="4">
        <f t="shared" si="5"/>
        <v>74271.259999999835</v>
      </c>
      <c r="I39" s="4">
        <f t="shared" si="7"/>
        <v>424271.25999999995</v>
      </c>
      <c r="J39" s="70"/>
      <c r="K39" s="70"/>
      <c r="L39" s="70"/>
    </row>
    <row r="40" spans="2:12" x14ac:dyDescent="0.2">
      <c r="B40" s="16" t="s">
        <v>65</v>
      </c>
      <c r="C40" s="4">
        <v>1105000</v>
      </c>
      <c r="D40" s="4">
        <v>2081620.6</v>
      </c>
      <c r="E40" s="4">
        <v>0</v>
      </c>
      <c r="F40" s="4">
        <f>687754.5-21644.96</f>
        <v>666109.54</v>
      </c>
      <c r="G40" s="4">
        <v>0</v>
      </c>
      <c r="H40" s="4">
        <f>D40-E40+F40-G40</f>
        <v>2747730.14</v>
      </c>
      <c r="I40" s="4">
        <f t="shared" si="7"/>
        <v>3852730.14</v>
      </c>
      <c r="J40" s="70"/>
      <c r="K40" s="70"/>
      <c r="L40" s="70"/>
    </row>
    <row r="41" spans="2:12" x14ac:dyDescent="0.2">
      <c r="B41" s="16" t="s">
        <v>66</v>
      </c>
      <c r="C41" s="4">
        <v>3065000.01</v>
      </c>
      <c r="D41" s="4">
        <v>0</v>
      </c>
      <c r="E41" s="4">
        <v>0</v>
      </c>
      <c r="F41" s="4">
        <v>377301.24</v>
      </c>
      <c r="G41" s="4">
        <v>0</v>
      </c>
      <c r="H41" s="4">
        <f t="shared" si="5"/>
        <v>377301.24</v>
      </c>
      <c r="I41" s="4">
        <f t="shared" si="7"/>
        <v>3442301.25</v>
      </c>
      <c r="J41" s="70"/>
      <c r="K41" s="70"/>
      <c r="L41" s="70"/>
    </row>
    <row r="42" spans="2:12" x14ac:dyDescent="0.2">
      <c r="B42" s="17" t="s">
        <v>67</v>
      </c>
      <c r="C42" s="3">
        <f>SUM(C43:C51)</f>
        <v>1000000.0000000009</v>
      </c>
      <c r="D42" s="3">
        <f t="shared" ref="D42:I42" si="8">SUM(D43:D51)</f>
        <v>6900000</v>
      </c>
      <c r="E42" s="3">
        <f t="shared" si="8"/>
        <v>0</v>
      </c>
      <c r="F42" s="3">
        <f t="shared" si="8"/>
        <v>3443948.6199999973</v>
      </c>
      <c r="G42" s="3">
        <f t="shared" si="8"/>
        <v>0</v>
      </c>
      <c r="H42" s="3">
        <f t="shared" si="8"/>
        <v>10343948.619999997</v>
      </c>
      <c r="I42" s="3">
        <f t="shared" si="8"/>
        <v>11343948.619999999</v>
      </c>
      <c r="K42" s="70"/>
      <c r="L42" s="70"/>
    </row>
    <row r="43" spans="2:12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61" si="9">D43-E43+F43-G43</f>
        <v>0</v>
      </c>
      <c r="I43" s="4">
        <f t="shared" si="3"/>
        <v>0</v>
      </c>
      <c r="K43" s="70"/>
      <c r="L43" s="70"/>
    </row>
    <row r="44" spans="2:12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K44" s="70"/>
      <c r="L44" s="70"/>
    </row>
    <row r="45" spans="2:12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9"/>
        <v>0</v>
      </c>
      <c r="I45" s="4">
        <v>0</v>
      </c>
      <c r="K45" s="70"/>
      <c r="L45" s="70"/>
    </row>
    <row r="46" spans="2:12" x14ac:dyDescent="0.2">
      <c r="B46" s="16" t="s">
        <v>71</v>
      </c>
      <c r="C46" s="4">
        <v>1000000.0000000009</v>
      </c>
      <c r="D46" s="4">
        <v>6900000</v>
      </c>
      <c r="E46" s="4">
        <v>0</v>
      </c>
      <c r="F46" s="4">
        <v>3443948.6199999973</v>
      </c>
      <c r="G46" s="4">
        <v>0</v>
      </c>
      <c r="H46" s="4">
        <f t="shared" si="9"/>
        <v>10343948.619999997</v>
      </c>
      <c r="I46" s="4">
        <v>11343948.619999999</v>
      </c>
      <c r="J46" s="70"/>
      <c r="K46" s="70"/>
      <c r="L46" s="70"/>
    </row>
    <row r="47" spans="2:12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9"/>
        <v>0</v>
      </c>
      <c r="I47" s="4">
        <f t="shared" si="3"/>
        <v>0</v>
      </c>
      <c r="K47" s="70"/>
      <c r="L47" s="70"/>
    </row>
    <row r="48" spans="2:12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9"/>
        <v>0</v>
      </c>
      <c r="I48" s="4">
        <f t="shared" si="3"/>
        <v>0</v>
      </c>
      <c r="K48" s="70"/>
      <c r="L48" s="70"/>
    </row>
    <row r="49" spans="2:12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9"/>
        <v>0</v>
      </c>
      <c r="I49" s="4">
        <f t="shared" si="3"/>
        <v>0</v>
      </c>
      <c r="K49" s="70"/>
      <c r="L49" s="70"/>
    </row>
    <row r="50" spans="2:12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9"/>
        <v>0</v>
      </c>
      <c r="I50" s="4">
        <f t="shared" si="3"/>
        <v>0</v>
      </c>
      <c r="K50" s="70"/>
      <c r="L50" s="70"/>
    </row>
    <row r="51" spans="2:12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9"/>
        <v>0</v>
      </c>
      <c r="I51" s="4">
        <f t="shared" si="3"/>
        <v>0</v>
      </c>
      <c r="K51" s="70"/>
      <c r="L51" s="70"/>
    </row>
    <row r="52" spans="2:12" x14ac:dyDescent="0.2">
      <c r="B52" s="17" t="s">
        <v>77</v>
      </c>
      <c r="C52" s="3">
        <f>SUM(C53:C61)</f>
        <v>85000</v>
      </c>
      <c r="D52" s="3">
        <f t="shared" ref="D52:H52" si="10">SUM(D53:D61)</f>
        <v>2000000</v>
      </c>
      <c r="E52" s="3">
        <f t="shared" si="10"/>
        <v>0</v>
      </c>
      <c r="F52" s="3">
        <f t="shared" si="10"/>
        <v>766868.47</v>
      </c>
      <c r="G52" s="3">
        <f t="shared" si="10"/>
        <v>0</v>
      </c>
      <c r="H52" s="3">
        <f t="shared" si="10"/>
        <v>2766868.4699999997</v>
      </c>
      <c r="I52" s="3">
        <f>SUM(I53:I61)</f>
        <v>2851868.4699999997</v>
      </c>
      <c r="K52" s="70"/>
      <c r="L52" s="70"/>
    </row>
    <row r="53" spans="2:12" x14ac:dyDescent="0.2">
      <c r="B53" s="16" t="s">
        <v>78</v>
      </c>
      <c r="C53" s="4">
        <v>85000</v>
      </c>
      <c r="D53" s="4">
        <v>1000000</v>
      </c>
      <c r="E53" s="4">
        <v>0</v>
      </c>
      <c r="F53" s="4">
        <v>696463.58000000007</v>
      </c>
      <c r="G53" s="4">
        <v>0</v>
      </c>
      <c r="H53" s="4">
        <f>D53-E53+F53-G53</f>
        <v>1696463.58</v>
      </c>
      <c r="I53" s="4">
        <v>1781463.58</v>
      </c>
      <c r="J53" s="70"/>
      <c r="K53" s="70"/>
      <c r="L53" s="70"/>
    </row>
    <row r="54" spans="2:12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70"/>
      <c r="K54" s="70"/>
      <c r="L54" s="70"/>
    </row>
    <row r="55" spans="2:12" x14ac:dyDescent="0.2">
      <c r="B55" s="16" t="s">
        <v>80</v>
      </c>
      <c r="C55" s="4">
        <v>0</v>
      </c>
      <c r="D55" s="4">
        <v>1000000</v>
      </c>
      <c r="E55" s="4">
        <v>0</v>
      </c>
      <c r="F55" s="4">
        <v>70404.889999999898</v>
      </c>
      <c r="G55" s="4">
        <v>0</v>
      </c>
      <c r="H55" s="4">
        <f>D55-E55+F55-G55</f>
        <v>1070404.8899999999</v>
      </c>
      <c r="I55" s="4">
        <v>1070404.8899999999</v>
      </c>
      <c r="J55" s="70"/>
      <c r="K55" s="70"/>
      <c r="L55" s="70"/>
    </row>
    <row r="56" spans="2:12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9"/>
        <v>0</v>
      </c>
      <c r="I56" s="4">
        <f t="shared" si="3"/>
        <v>0</v>
      </c>
      <c r="L56" s="70"/>
    </row>
    <row r="57" spans="2:12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9"/>
        <v>0</v>
      </c>
      <c r="I57" s="4">
        <f t="shared" si="3"/>
        <v>0</v>
      </c>
    </row>
    <row r="58" spans="2:12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9"/>
        <v>0</v>
      </c>
      <c r="I58" s="4">
        <f t="shared" si="3"/>
        <v>0</v>
      </c>
    </row>
    <row r="59" spans="2:12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9"/>
        <v>0</v>
      </c>
      <c r="I59" s="4">
        <f t="shared" si="3"/>
        <v>0</v>
      </c>
    </row>
    <row r="60" spans="2:12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9"/>
        <v>0</v>
      </c>
      <c r="I60" s="4">
        <f t="shared" si="3"/>
        <v>0</v>
      </c>
    </row>
    <row r="61" spans="2:12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9"/>
        <v>0</v>
      </c>
      <c r="I61" s="4">
        <f t="shared" si="3"/>
        <v>0</v>
      </c>
    </row>
    <row r="62" spans="2:12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12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12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ref="H64:H65" si="11">D64-E64+F64-G64</f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1"/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C96+C106+C116+C136+C126</f>
        <v>7383769.4299999997</v>
      </c>
      <c r="D87" s="3">
        <f t="shared" ref="D87:H87" si="12">D96+D106+D116+D136+D126</f>
        <v>1026134.29</v>
      </c>
      <c r="E87" s="3">
        <f t="shared" si="12"/>
        <v>0</v>
      </c>
      <c r="F87" s="3">
        <f t="shared" si="12"/>
        <v>-253517.69000000006</v>
      </c>
      <c r="G87" s="3">
        <f t="shared" si="12"/>
        <v>988267.52999999945</v>
      </c>
      <c r="H87" s="3">
        <f t="shared" si="12"/>
        <v>-83607.649999999441</v>
      </c>
      <c r="I87" s="3">
        <f>I96+I106+I116+I136+I126</f>
        <v>7300161.7800000012</v>
      </c>
    </row>
    <row r="88" spans="2:9" x14ac:dyDescent="0.2">
      <c r="B88" s="17" t="s">
        <v>39</v>
      </c>
      <c r="C88" s="3">
        <f t="shared" ref="C88:G88" si="13">C89+C90+C91+C92+C93+C94+C95</f>
        <v>0</v>
      </c>
      <c r="D88" s="3">
        <f t="shared" si="13"/>
        <v>0</v>
      </c>
      <c r="E88" s="3">
        <f t="shared" si="13"/>
        <v>0</v>
      </c>
      <c r="F88" s="3">
        <f t="shared" si="13"/>
        <v>0</v>
      </c>
      <c r="G88" s="3">
        <f t="shared" si="13"/>
        <v>0</v>
      </c>
      <c r="H88" s="3">
        <f>H89+H90+H91+H92+H93+H94+H95</f>
        <v>0</v>
      </c>
      <c r="I88" s="3">
        <f>I89+I90+I91+I92+I93+I94+I95</f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f>C97</f>
        <v>157538</v>
      </c>
      <c r="D96" s="3">
        <f>D97+D98</f>
        <v>447946.99000000005</v>
      </c>
      <c r="E96" s="3">
        <f t="shared" ref="E96:H96" si="14">E97+E98+E99+E100+E101+E102+E103+E104+E105</f>
        <v>0</v>
      </c>
      <c r="F96" s="3">
        <f t="shared" si="14"/>
        <v>406295.56999999995</v>
      </c>
      <c r="G96" s="3">
        <f t="shared" si="14"/>
        <v>0</v>
      </c>
      <c r="H96" s="3">
        <f t="shared" si="14"/>
        <v>986285.84000000008</v>
      </c>
      <c r="I96" s="3">
        <f>I97+I98+I99+I100+I101+I102+I103+I104+I105</f>
        <v>1143823.8400000001</v>
      </c>
    </row>
    <row r="97" spans="2:12" x14ac:dyDescent="0.2">
      <c r="B97" s="16" t="s">
        <v>48</v>
      </c>
      <c r="C97" s="4">
        <v>157538</v>
      </c>
      <c r="D97" s="4">
        <f>7085.28+49943.8+8609.52+2609.32+104728.54</f>
        <v>172976.46000000002</v>
      </c>
      <c r="E97" s="4">
        <v>0</v>
      </c>
      <c r="F97" s="4">
        <v>160796.38</v>
      </c>
      <c r="G97" s="4">
        <v>0</v>
      </c>
      <c r="H97" s="4">
        <f t="shared" ref="H97:H104" si="15">D97-E97+F97-G97</f>
        <v>333772.84000000003</v>
      </c>
      <c r="I97" s="4">
        <v>491310.84</v>
      </c>
      <c r="J97" s="70"/>
      <c r="K97" s="70"/>
      <c r="L97" s="70"/>
    </row>
    <row r="98" spans="2:12" x14ac:dyDescent="0.2">
      <c r="B98" s="16" t="s">
        <v>49</v>
      </c>
      <c r="C98" s="4">
        <v>0</v>
      </c>
      <c r="D98" s="4">
        <f>206852.64+32629+35488.89</f>
        <v>274970.53000000003</v>
      </c>
      <c r="E98" s="4">
        <v>0</v>
      </c>
      <c r="F98" s="4">
        <v>135236.70999999996</v>
      </c>
      <c r="G98" s="4">
        <v>0</v>
      </c>
      <c r="H98" s="4">
        <f t="shared" si="15"/>
        <v>410207.24</v>
      </c>
      <c r="I98" s="4">
        <v>410207.24</v>
      </c>
      <c r="J98" s="70"/>
      <c r="K98" s="70"/>
      <c r="L98" s="70"/>
    </row>
    <row r="99" spans="2:12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5"/>
        <v>0</v>
      </c>
      <c r="I99" s="4">
        <v>0</v>
      </c>
      <c r="J99" s="70"/>
      <c r="K99" s="70"/>
      <c r="L99" s="70"/>
    </row>
    <row r="100" spans="2:12" x14ac:dyDescent="0.2">
      <c r="B100" s="16" t="s">
        <v>51</v>
      </c>
      <c r="C100" s="4">
        <v>0</v>
      </c>
      <c r="D100" s="4">
        <f>35488.89+9406.58+2340+45135.23+2218.58</f>
        <v>94589.280000000013</v>
      </c>
      <c r="E100" s="4">
        <v>0</v>
      </c>
      <c r="F100" s="4">
        <v>98761.40999999996</v>
      </c>
      <c r="G100" s="4">
        <v>0</v>
      </c>
      <c r="H100" s="4">
        <f t="shared" si="15"/>
        <v>193350.68999999997</v>
      </c>
      <c r="I100" s="4">
        <v>193350.68999999997</v>
      </c>
      <c r="J100" s="70"/>
      <c r="K100" s="70"/>
      <c r="L100" s="70"/>
    </row>
    <row r="101" spans="2:12" x14ac:dyDescent="0.2">
      <c r="B101" s="18" t="s">
        <v>52</v>
      </c>
      <c r="C101" s="4">
        <v>0</v>
      </c>
      <c r="D101" s="4">
        <f>37035</f>
        <v>37035</v>
      </c>
      <c r="E101" s="4">
        <v>0</v>
      </c>
      <c r="F101" s="4">
        <v>0</v>
      </c>
      <c r="G101" s="4">
        <v>0</v>
      </c>
      <c r="H101" s="4">
        <f t="shared" si="15"/>
        <v>37035</v>
      </c>
      <c r="I101" s="4">
        <v>37035</v>
      </c>
      <c r="J101" s="70"/>
      <c r="K101" s="70"/>
      <c r="L101" s="70"/>
    </row>
    <row r="102" spans="2:12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5"/>
        <v>0</v>
      </c>
      <c r="I102" s="4">
        <v>0</v>
      </c>
      <c r="J102" s="70"/>
      <c r="K102" s="70"/>
      <c r="L102" s="70"/>
    </row>
    <row r="103" spans="2:12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105.03</v>
      </c>
      <c r="G103" s="4">
        <v>0</v>
      </c>
      <c r="H103" s="4">
        <f t="shared" si="15"/>
        <v>105.03</v>
      </c>
      <c r="I103" s="4">
        <v>105.03</v>
      </c>
      <c r="J103" s="70"/>
      <c r="K103" s="70"/>
      <c r="L103" s="70"/>
    </row>
    <row r="104" spans="2:12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5"/>
        <v>0</v>
      </c>
      <c r="I104" s="4">
        <v>0</v>
      </c>
      <c r="J104" s="70"/>
      <c r="K104" s="70"/>
      <c r="L104" s="70"/>
    </row>
    <row r="105" spans="2:12" x14ac:dyDescent="0.2">
      <c r="B105" s="16" t="s">
        <v>56</v>
      </c>
      <c r="C105" s="4">
        <v>0</v>
      </c>
      <c r="D105" s="4">
        <f>96+323</f>
        <v>419</v>
      </c>
      <c r="E105" s="4">
        <v>0</v>
      </c>
      <c r="F105" s="4">
        <v>11396.04</v>
      </c>
      <c r="G105" s="4">
        <v>0</v>
      </c>
      <c r="H105" s="4">
        <f t="shared" ref="H105" si="16">D105-E105+F105-G105</f>
        <v>11815.04</v>
      </c>
      <c r="I105" s="4">
        <v>11815.04</v>
      </c>
      <c r="J105" s="70"/>
      <c r="K105" s="70"/>
      <c r="L105" s="70"/>
    </row>
    <row r="106" spans="2:12" x14ac:dyDescent="0.2">
      <c r="B106" s="17" t="s">
        <v>57</v>
      </c>
      <c r="C106" s="3">
        <f>C111</f>
        <v>981315.26</v>
      </c>
      <c r="D106" s="3">
        <f t="shared" ref="D106:H106" si="17">D107+D108+D109+D110+D111+D112+D113+D114+D115</f>
        <v>0</v>
      </c>
      <c r="E106" s="3">
        <f t="shared" si="17"/>
        <v>0</v>
      </c>
      <c r="F106" s="3">
        <f t="shared" si="17"/>
        <v>-940525.9</v>
      </c>
      <c r="G106" s="3">
        <f t="shared" si="17"/>
        <v>0</v>
      </c>
      <c r="H106" s="3">
        <f t="shared" si="17"/>
        <v>-940525.9</v>
      </c>
      <c r="I106" s="3">
        <f>I107+I108+I109+I110+I111+I112+I113+I114+I115</f>
        <v>40789.360000000001</v>
      </c>
      <c r="K106" s="70"/>
      <c r="L106" s="70"/>
    </row>
    <row r="107" spans="2:12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4" si="18">D107-E107+F107-G107</f>
        <v>0</v>
      </c>
      <c r="I107" s="4">
        <v>0</v>
      </c>
      <c r="K107" s="70"/>
      <c r="L107" s="70"/>
    </row>
    <row r="108" spans="2:12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8"/>
        <v>0</v>
      </c>
      <c r="I108" s="4">
        <v>0</v>
      </c>
      <c r="K108" s="70"/>
      <c r="L108" s="70"/>
    </row>
    <row r="109" spans="2:12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10498</v>
      </c>
      <c r="G109" s="4">
        <v>0</v>
      </c>
      <c r="H109" s="4">
        <f t="shared" si="18"/>
        <v>10498</v>
      </c>
      <c r="I109" s="4">
        <v>10498</v>
      </c>
      <c r="K109" s="70"/>
      <c r="L109" s="70"/>
    </row>
    <row r="110" spans="2:12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26030.400000000001</v>
      </c>
      <c r="G110" s="4">
        <v>0</v>
      </c>
      <c r="H110" s="4">
        <f t="shared" si="18"/>
        <v>26030.400000000001</v>
      </c>
      <c r="I110" s="4">
        <v>26030.400000000001</v>
      </c>
      <c r="K110" s="70"/>
      <c r="L110" s="70"/>
    </row>
    <row r="111" spans="2:12" x14ac:dyDescent="0.2">
      <c r="B111" s="16" t="s">
        <v>62</v>
      </c>
      <c r="C111" s="4">
        <v>981315.26</v>
      </c>
      <c r="D111" s="4">
        <v>0</v>
      </c>
      <c r="E111" s="4">
        <v>0</v>
      </c>
      <c r="F111" s="4">
        <v>-977315.26</v>
      </c>
      <c r="G111" s="4">
        <v>0</v>
      </c>
      <c r="H111" s="4">
        <f t="shared" si="18"/>
        <v>-977315.26</v>
      </c>
      <c r="I111" s="4">
        <f>C111+H111</f>
        <v>4000</v>
      </c>
      <c r="K111" s="70"/>
      <c r="L111" s="70"/>
    </row>
    <row r="112" spans="2:12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18"/>
        <v>0</v>
      </c>
      <c r="I112" s="4">
        <v>0</v>
      </c>
      <c r="K112" s="70"/>
      <c r="L112" s="70"/>
    </row>
    <row r="113" spans="2:12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8"/>
        <v>0</v>
      </c>
      <c r="I113" s="4">
        <v>0</v>
      </c>
      <c r="K113" s="70"/>
      <c r="L113" s="70"/>
    </row>
    <row r="114" spans="2:12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260.95999999999998</v>
      </c>
      <c r="G114" s="4">
        <v>0</v>
      </c>
      <c r="H114" s="4">
        <f t="shared" si="18"/>
        <v>260.95999999999998</v>
      </c>
      <c r="I114" s="4">
        <v>260.95999999999998</v>
      </c>
      <c r="K114" s="70"/>
      <c r="L114" s="70"/>
    </row>
    <row r="115" spans="2:12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ref="H115:H124" si="19">D115-E115+F115-G115</f>
        <v>0</v>
      </c>
      <c r="I115" s="4">
        <v>0</v>
      </c>
      <c r="K115" s="70"/>
      <c r="L115" s="70"/>
    </row>
    <row r="116" spans="2:12" x14ac:dyDescent="0.2">
      <c r="B116" s="17" t="s">
        <v>67</v>
      </c>
      <c r="C116" s="3">
        <f>C120</f>
        <v>5282940</v>
      </c>
      <c r="D116" s="3">
        <f>D118++D119+D120+D121+D122+D123</f>
        <v>332940.7</v>
      </c>
      <c r="E116" s="3">
        <f t="shared" ref="E116:G116" si="20">E118++E119+E120+E121+E122+E123</f>
        <v>0</v>
      </c>
      <c r="F116" s="3">
        <f t="shared" si="20"/>
        <v>0</v>
      </c>
      <c r="G116" s="3">
        <f t="shared" si="20"/>
        <v>26291.3599999994</v>
      </c>
      <c r="H116" s="3">
        <f t="shared" ref="H116:I116" si="21">H117+H118+H119+H120+H121+H122+H123+H124+H125</f>
        <v>306649.34000000061</v>
      </c>
      <c r="I116" s="3">
        <f t="shared" si="21"/>
        <v>5589589.3400000008</v>
      </c>
      <c r="K116" s="70"/>
    </row>
    <row r="117" spans="2:12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9"/>
        <v>0</v>
      </c>
      <c r="I117" s="4">
        <v>0</v>
      </c>
      <c r="K117" s="70"/>
    </row>
    <row r="118" spans="2:12" x14ac:dyDescent="0.2">
      <c r="B118" s="16" t="s">
        <v>69</v>
      </c>
      <c r="C118" s="4">
        <v>0</v>
      </c>
      <c r="D118" s="4">
        <v>332940.7</v>
      </c>
      <c r="E118" s="4">
        <v>0</v>
      </c>
      <c r="F118" s="4">
        <v>0</v>
      </c>
      <c r="G118" s="4">
        <v>0</v>
      </c>
      <c r="H118" s="4">
        <f t="shared" si="19"/>
        <v>332940.7</v>
      </c>
      <c r="I118" s="4">
        <v>332940.7</v>
      </c>
      <c r="K118" s="70"/>
    </row>
    <row r="119" spans="2:12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9"/>
        <v>0</v>
      </c>
      <c r="I119" s="4">
        <v>0</v>
      </c>
      <c r="K119" s="70"/>
    </row>
    <row r="120" spans="2:12" x14ac:dyDescent="0.2">
      <c r="B120" s="16" t="s">
        <v>71</v>
      </c>
      <c r="C120" s="4">
        <v>5282940</v>
      </c>
      <c r="D120" s="4">
        <v>0</v>
      </c>
      <c r="E120" s="4">
        <v>0</v>
      </c>
      <c r="F120" s="4">
        <v>0</v>
      </c>
      <c r="G120" s="4">
        <v>26291.3599999994</v>
      </c>
      <c r="H120" s="4">
        <f t="shared" si="19"/>
        <v>-26291.3599999994</v>
      </c>
      <c r="I120" s="4">
        <v>5256648.6400000006</v>
      </c>
      <c r="K120" s="70"/>
    </row>
    <row r="121" spans="2:12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9"/>
        <v>0</v>
      </c>
      <c r="I121" s="4">
        <v>0</v>
      </c>
      <c r="K121" s="70"/>
    </row>
    <row r="122" spans="2:12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9"/>
        <v>0</v>
      </c>
      <c r="I122" s="4">
        <v>0</v>
      </c>
      <c r="K122" s="70"/>
    </row>
    <row r="123" spans="2:12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9"/>
        <v>0</v>
      </c>
      <c r="I123" s="4">
        <v>0</v>
      </c>
      <c r="K123" s="70"/>
    </row>
    <row r="124" spans="2:12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9"/>
        <v>0</v>
      </c>
      <c r="I124" s="4">
        <v>0</v>
      </c>
      <c r="K124" s="70"/>
    </row>
    <row r="125" spans="2:12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ref="H125:H135" si="22">D125-E125+F125-G125</f>
        <v>0</v>
      </c>
      <c r="I125" s="4">
        <v>0</v>
      </c>
      <c r="K125" s="70"/>
    </row>
    <row r="126" spans="2:12" x14ac:dyDescent="0.2">
      <c r="B126" s="17" t="s">
        <v>77</v>
      </c>
      <c r="C126" s="3">
        <f>C127+C128+C129+C130+C131+C132+C133+C134+C135</f>
        <v>0</v>
      </c>
      <c r="D126" s="3">
        <f>D127+D128+D129+D130+D131+D132+D133+D134+D135</f>
        <v>245246.6</v>
      </c>
      <c r="E126" s="3">
        <f t="shared" ref="E126:I126" si="23">E127+E128+E129+E130+E131+E132+E133+E134+E135</f>
        <v>0</v>
      </c>
      <c r="F126" s="3">
        <f t="shared" si="23"/>
        <v>280712.64</v>
      </c>
      <c r="G126" s="3">
        <f t="shared" si="23"/>
        <v>0</v>
      </c>
      <c r="H126" s="3">
        <f t="shared" si="23"/>
        <v>525959.24</v>
      </c>
      <c r="I126" s="3">
        <f t="shared" si="23"/>
        <v>525959.24</v>
      </c>
      <c r="K126" s="70"/>
    </row>
    <row r="127" spans="2:12" x14ac:dyDescent="0.2">
      <c r="B127" s="16" t="s">
        <v>78</v>
      </c>
      <c r="C127" s="4">
        <v>0</v>
      </c>
      <c r="D127" s="4">
        <f>36062.08+65757.74+104458+20670.27+7800</f>
        <v>234748.09</v>
      </c>
      <c r="E127" s="4">
        <v>0</v>
      </c>
      <c r="F127" s="4">
        <f>515460.73-D127</f>
        <v>280712.64</v>
      </c>
      <c r="G127" s="4">
        <v>0</v>
      </c>
      <c r="H127" s="4">
        <f t="shared" si="22"/>
        <v>515460.73</v>
      </c>
      <c r="I127" s="4">
        <v>515460.73000000004</v>
      </c>
      <c r="K127" s="70"/>
    </row>
    <row r="128" spans="2:12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22"/>
        <v>0</v>
      </c>
      <c r="I128" s="4">
        <v>0</v>
      </c>
      <c r="K128" s="70"/>
    </row>
    <row r="129" spans="2:11" x14ac:dyDescent="0.2">
      <c r="B129" s="16" t="s">
        <v>80</v>
      </c>
      <c r="C129" s="4">
        <v>0</v>
      </c>
      <c r="D129" s="4">
        <v>10498.51</v>
      </c>
      <c r="E129" s="4">
        <v>0</v>
      </c>
      <c r="F129" s="4">
        <v>0</v>
      </c>
      <c r="G129" s="4">
        <v>0</v>
      </c>
      <c r="H129" s="4">
        <f t="shared" si="22"/>
        <v>10498.51</v>
      </c>
      <c r="I129" s="4">
        <v>10498.51</v>
      </c>
      <c r="K129" s="70"/>
    </row>
    <row r="130" spans="2:11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22"/>
        <v>0</v>
      </c>
      <c r="I130" s="4">
        <v>0</v>
      </c>
      <c r="K130" s="70"/>
    </row>
    <row r="131" spans="2:11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22"/>
        <v>0</v>
      </c>
      <c r="I131" s="4">
        <v>0</v>
      </c>
      <c r="K131" s="70"/>
    </row>
    <row r="132" spans="2:11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22"/>
        <v>0</v>
      </c>
      <c r="I132" s="4">
        <v>0</v>
      </c>
      <c r="K132" s="70"/>
    </row>
    <row r="133" spans="2:11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22"/>
        <v>0</v>
      </c>
      <c r="I133" s="4">
        <v>0</v>
      </c>
      <c r="K133" s="70"/>
    </row>
    <row r="134" spans="2:11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22"/>
        <v>0</v>
      </c>
      <c r="I134" s="4">
        <v>0</v>
      </c>
      <c r="K134" s="70"/>
    </row>
    <row r="135" spans="2:11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22"/>
        <v>0</v>
      </c>
      <c r="I135" s="4">
        <v>0</v>
      </c>
      <c r="K135" s="70"/>
    </row>
    <row r="136" spans="2:11" x14ac:dyDescent="0.2">
      <c r="B136" s="17" t="s">
        <v>87</v>
      </c>
      <c r="C136" s="3">
        <f>C137</f>
        <v>961976.17</v>
      </c>
      <c r="D136" s="3">
        <f t="shared" ref="D136:F136" si="24">D137</f>
        <v>0</v>
      </c>
      <c r="E136" s="3">
        <f t="shared" si="24"/>
        <v>0</v>
      </c>
      <c r="F136" s="3">
        <f t="shared" si="24"/>
        <v>0</v>
      </c>
      <c r="G136" s="3">
        <f>G137+G138+G139</f>
        <v>961976.17</v>
      </c>
      <c r="H136" s="3">
        <f>D136-E136+F136-G136</f>
        <v>-961976.17</v>
      </c>
      <c r="I136" s="3">
        <f>C136+H136</f>
        <v>0</v>
      </c>
      <c r="K136" s="70"/>
    </row>
    <row r="137" spans="2:11" x14ac:dyDescent="0.2">
      <c r="B137" s="16" t="s">
        <v>88</v>
      </c>
      <c r="C137" s="4">
        <v>961976.17</v>
      </c>
      <c r="D137" s="4">
        <v>0</v>
      </c>
      <c r="E137" s="4">
        <v>0</v>
      </c>
      <c r="F137" s="4">
        <v>0</v>
      </c>
      <c r="G137" s="4">
        <v>961976.17</v>
      </c>
      <c r="H137" s="4">
        <v>0</v>
      </c>
      <c r="I137" s="4">
        <v>0</v>
      </c>
      <c r="K137" s="70"/>
    </row>
    <row r="138" spans="2:11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K138" s="70"/>
    </row>
    <row r="139" spans="2:11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K139" s="70"/>
    </row>
    <row r="140" spans="2:11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K140" s="70"/>
    </row>
    <row r="141" spans="2:11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K141" s="70"/>
    </row>
    <row r="142" spans="2:11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K142" s="70"/>
    </row>
    <row r="143" spans="2:11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K143" s="70"/>
    </row>
    <row r="144" spans="2:11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K144" s="70"/>
    </row>
    <row r="145" spans="2:11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K145" s="70"/>
    </row>
    <row r="146" spans="2:11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K146" s="70"/>
    </row>
    <row r="147" spans="2:11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K147" s="70"/>
    </row>
    <row r="148" spans="2:11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K148" s="70"/>
    </row>
    <row r="149" spans="2:11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K149" s="70"/>
    </row>
    <row r="150" spans="2:11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K150" s="70"/>
    </row>
    <row r="151" spans="2:11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K151" s="70"/>
    </row>
    <row r="152" spans="2:11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K152" s="70"/>
    </row>
    <row r="153" spans="2:11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K153" s="70"/>
    </row>
    <row r="154" spans="2:11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K154" s="70"/>
    </row>
    <row r="155" spans="2:11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K155" s="70"/>
    </row>
    <row r="156" spans="2:11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K156" s="70"/>
    </row>
    <row r="157" spans="2:11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K157" s="70"/>
    </row>
    <row r="158" spans="2:11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K158" s="70"/>
    </row>
    <row r="159" spans="2:11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K159" s="70"/>
    </row>
    <row r="160" spans="2:11" x14ac:dyDescent="0.2">
      <c r="B160" s="11"/>
      <c r="C160" s="5"/>
      <c r="D160" s="5"/>
      <c r="E160" s="5"/>
      <c r="F160" s="5"/>
      <c r="G160" s="5"/>
      <c r="H160" s="5"/>
      <c r="I160" s="5"/>
    </row>
    <row r="161" spans="2:10" x14ac:dyDescent="0.2">
      <c r="B161" s="15" t="s">
        <v>112</v>
      </c>
      <c r="C161" s="6">
        <f>C87+C13</f>
        <v>182794111</v>
      </c>
      <c r="D161" s="6">
        <f t="shared" ref="D161:I161" si="25">D87+D13</f>
        <v>17288303.510000002</v>
      </c>
      <c r="E161" s="6">
        <f t="shared" si="25"/>
        <v>0</v>
      </c>
      <c r="F161" s="6">
        <f t="shared" si="25"/>
        <v>14944179.410000002</v>
      </c>
      <c r="G161" s="6">
        <f t="shared" si="25"/>
        <v>8558897.6399999857</v>
      </c>
      <c r="H161" s="6">
        <f>H87+H13</f>
        <v>23805628.560000014</v>
      </c>
      <c r="I161" s="6">
        <f t="shared" si="25"/>
        <v>206599739.56</v>
      </c>
      <c r="J161" s="70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  <row r="164" spans="2:10" x14ac:dyDescent="0.2">
      <c r="I164" s="70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85546875" style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6" ht="10.8" thickBot="1" x14ac:dyDescent="0.25">
      <c r="C5" s="43" t="s">
        <v>113</v>
      </c>
    </row>
    <row r="6" spans="1:6" x14ac:dyDescent="0.2">
      <c r="B6" s="82" t="str">
        <f>B1</f>
        <v>SISTEMA PARA EL DESARROLLO INTEGRAL DE LA FAMILIA EN EL MUNICIPIO DE LEON, GTO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149</v>
      </c>
      <c r="C8" s="89"/>
      <c r="D8" s="89"/>
      <c r="E8" s="89"/>
      <c r="F8" s="90"/>
    </row>
    <row r="9" spans="1:6" ht="20.399999999999999" x14ac:dyDescent="0.2">
      <c r="B9" s="80" t="s">
        <v>115</v>
      </c>
      <c r="C9" s="81" t="s">
        <v>116</v>
      </c>
      <c r="D9" s="66" t="s">
        <v>117</v>
      </c>
      <c r="E9" s="66" t="s">
        <v>118</v>
      </c>
      <c r="F9" s="67" t="s">
        <v>119</v>
      </c>
    </row>
    <row r="10" spans="1:6" x14ac:dyDescent="0.2">
      <c r="A10" s="42"/>
      <c r="B10" s="80"/>
      <c r="C10" s="81"/>
      <c r="D10" s="66" t="s">
        <v>120</v>
      </c>
      <c r="E10" s="66" t="s">
        <v>121</v>
      </c>
      <c r="F10" s="67" t="s">
        <v>122</v>
      </c>
    </row>
    <row r="11" spans="1:6" x14ac:dyDescent="0.2">
      <c r="B11" s="52"/>
      <c r="C11" s="53" t="s">
        <v>123</v>
      </c>
      <c r="D11" s="54">
        <f>SUM(D12:D20)</f>
        <v>194770191.03</v>
      </c>
      <c r="E11" s="54">
        <f t="shared" ref="E11:F11" si="0">SUM(E12:E20)</f>
        <v>193364712.28</v>
      </c>
      <c r="F11" s="55">
        <f t="shared" si="0"/>
        <v>1405478.7500000019</v>
      </c>
    </row>
    <row r="12" spans="1:6" x14ac:dyDescent="0.2">
      <c r="B12" s="56">
        <v>1000</v>
      </c>
      <c r="C12" s="57" t="s">
        <v>124</v>
      </c>
      <c r="D12" s="58">
        <v>143555492.56</v>
      </c>
      <c r="E12" s="58">
        <v>143555492.56</v>
      </c>
      <c r="F12" s="59">
        <f>D12-E12</f>
        <v>0</v>
      </c>
    </row>
    <row r="13" spans="1:6" x14ac:dyDescent="0.2">
      <c r="B13" s="56">
        <v>2000</v>
      </c>
      <c r="C13" s="57" t="s">
        <v>125</v>
      </c>
      <c r="D13" s="58">
        <v>10248660.309999999</v>
      </c>
      <c r="E13" s="58">
        <v>10201798.529999997</v>
      </c>
      <c r="F13" s="59">
        <f t="shared" ref="F13:F30" si="1">D13-E13</f>
        <v>46861.780000001192</v>
      </c>
    </row>
    <row r="14" spans="1:6" x14ac:dyDescent="0.2">
      <c r="B14" s="56">
        <v>3000</v>
      </c>
      <c r="C14" s="57" t="s">
        <v>126</v>
      </c>
      <c r="D14" s="58">
        <v>27915323.050000001</v>
      </c>
      <c r="E14" s="58">
        <v>26556907.079999998</v>
      </c>
      <c r="F14" s="59">
        <f t="shared" si="1"/>
        <v>1358415.9700000025</v>
      </c>
    </row>
    <row r="15" spans="1:6" x14ac:dyDescent="0.2">
      <c r="B15" s="56">
        <v>4000</v>
      </c>
      <c r="C15" s="57" t="s">
        <v>127</v>
      </c>
      <c r="D15" s="58">
        <v>10198846.639999999</v>
      </c>
      <c r="E15" s="58">
        <v>10198645.640000001</v>
      </c>
      <c r="F15" s="59">
        <f t="shared" si="1"/>
        <v>200.99999999813735</v>
      </c>
    </row>
    <row r="16" spans="1:6" x14ac:dyDescent="0.2">
      <c r="B16" s="56">
        <v>5000</v>
      </c>
      <c r="C16" s="57" t="s">
        <v>128</v>
      </c>
      <c r="D16" s="58">
        <v>2851868.4699999997</v>
      </c>
      <c r="E16" s="58">
        <v>2851868.4699999997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1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1"/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f t="shared" si="1"/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f t="shared" si="1"/>
        <v>0</v>
      </c>
    </row>
    <row r="21" spans="2:6" x14ac:dyDescent="0.2">
      <c r="B21" s="56"/>
      <c r="C21" s="60" t="s">
        <v>133</v>
      </c>
      <c r="D21" s="61">
        <f>SUM(D22:D30)</f>
        <v>7217875.5200000014</v>
      </c>
      <c r="E21" s="61">
        <f t="shared" ref="E21:F21" si="2">SUM(E22:E30)</f>
        <v>7204641.2000000002</v>
      </c>
      <c r="F21" s="62">
        <f t="shared" si="2"/>
        <v>13234.320000001229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f t="shared" si="1"/>
        <v>0</v>
      </c>
    </row>
    <row r="23" spans="2:6" x14ac:dyDescent="0.2">
      <c r="B23" s="56">
        <v>2000</v>
      </c>
      <c r="C23" s="57" t="s">
        <v>125</v>
      </c>
      <c r="D23" s="58">
        <v>1061538.3800000001</v>
      </c>
      <c r="E23" s="58">
        <v>1061538.3800000001</v>
      </c>
      <c r="F23" s="59">
        <f t="shared" si="1"/>
        <v>0</v>
      </c>
    </row>
    <row r="24" spans="2:6" x14ac:dyDescent="0.2">
      <c r="B24" s="56">
        <v>3000</v>
      </c>
      <c r="C24" s="57" t="s">
        <v>126</v>
      </c>
      <c r="D24" s="58">
        <v>40789.360000000001</v>
      </c>
      <c r="E24" s="58">
        <v>40789.360000000001</v>
      </c>
      <c r="F24" s="59">
        <f t="shared" si="1"/>
        <v>0</v>
      </c>
    </row>
    <row r="25" spans="2:6" x14ac:dyDescent="0.2">
      <c r="B25" s="56">
        <v>4000</v>
      </c>
      <c r="C25" s="57" t="s">
        <v>127</v>
      </c>
      <c r="D25" s="58">
        <v>5589588.540000001</v>
      </c>
      <c r="E25" s="58">
        <v>5576354.2199999997</v>
      </c>
      <c r="F25" s="59">
        <f t="shared" si="1"/>
        <v>13234.320000001229</v>
      </c>
    </row>
    <row r="26" spans="2:6" x14ac:dyDescent="0.2">
      <c r="B26" s="56">
        <v>5000</v>
      </c>
      <c r="C26" s="57" t="s">
        <v>128</v>
      </c>
      <c r="D26" s="58">
        <v>525959.24</v>
      </c>
      <c r="E26" s="58">
        <v>525959.24</v>
      </c>
      <c r="F26" s="59">
        <f t="shared" si="1"/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f t="shared" si="1"/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f t="shared" si="1"/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f t="shared" si="1"/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59">
        <f t="shared" si="1"/>
        <v>0</v>
      </c>
    </row>
    <row r="31" spans="2:6" ht="10.8" thickBot="1" x14ac:dyDescent="0.25">
      <c r="B31" s="48"/>
      <c r="C31" s="49" t="s">
        <v>36</v>
      </c>
      <c r="D31" s="50">
        <f>D11+D21</f>
        <v>201988066.55000001</v>
      </c>
      <c r="E31" s="50">
        <f t="shared" ref="E31:F31" si="3">E11+E21</f>
        <v>200569353.47999999</v>
      </c>
      <c r="F31" s="51">
        <f t="shared" si="3"/>
        <v>1418713.0700000031</v>
      </c>
    </row>
    <row r="33" spans="3:3" x14ac:dyDescent="0.2">
      <c r="C33" s="69" t="s">
        <v>134</v>
      </c>
    </row>
    <row r="34" spans="3:3" x14ac:dyDescent="0.2">
      <c r="C34" s="68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J24" sqref="J24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69" t="s">
        <v>140</v>
      </c>
    </row>
    <row r="14" spans="1:6" x14ac:dyDescent="0.2">
      <c r="C14" s="68" t="s">
        <v>141</v>
      </c>
    </row>
    <row r="16" spans="1:6" x14ac:dyDescent="0.2">
      <c r="B16" s="1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E28" sqref="E28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69" t="s">
        <v>145</v>
      </c>
    </row>
    <row r="14" spans="1:6" x14ac:dyDescent="0.2">
      <c r="C14" s="68" t="s">
        <v>146</v>
      </c>
    </row>
    <row r="16" spans="1:6" x14ac:dyDescent="0.2">
      <c r="B16" s="1" t="s">
        <v>152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H26" sqref="H2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diciembre del 2024</v>
      </c>
      <c r="C3" s="73"/>
      <c r="D3" s="73"/>
      <c r="E3" s="40" t="s">
        <v>4</v>
      </c>
      <c r="F3" s="41" t="str">
        <f>'Notas de Disciplina Financiera'!D3</f>
        <v>Cuenta Pública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2024-03-15T21:50:03Z</dcterms:created>
  <dcterms:modified xsi:type="dcterms:W3CDTF">2025-02-17T18:49:28Z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